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00" yWindow="8900" windowWidth="25860" windowHeight="148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<sst xmlns="http://schemas.openxmlformats.org/spreadsheetml/2006/main" count="61" uniqueCount="56">
  <si>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Anova: Single Factor</t>
  </si>
  <si>
    <t>SUMMARY</t>
  </si>
  <si>
    <t>Groups</t>
  </si>
  <si>
    <t>Count</t>
  </si>
  <si>
    <t>Sum</t>
  </si>
  <si>
    <t>Average</t>
  </si>
  <si>
    <t>Variance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</si>
  <si>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</si>
  <si>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</si>
  <si>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</si>
  <si>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</si>
  <si>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</si>
  <si>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</si>
  <si>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</si>
  <si>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</si>
  <si>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</si>
  <si>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</si>
  <si>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</si>
  <si>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</si>
  <si>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</si>
  <si>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</si>
  <si>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mean</t>
  </si>
  <si>
    <t>std dev</t>
  </si>
  <si>
    <t>d.f.</t>
  </si>
  <si>
    <t>n</t>
  </si>
  <si>
    <t>groups</t>
  </si>
  <si>
    <t>DATA</t>
  </si>
  <si>
    <t>group 1</t>
  </si>
  <si>
    <t>group 2</t>
  </si>
  <si>
    <t>group 3</t>
  </si>
  <si>
    <t>var</t>
  </si>
  <si>
    <t>d.f. * var</t>
  </si>
  <si>
    <t>n_total</t>
  </si>
  <si>
    <t>all data</t>
  </si>
  <si>
    <t>sum ( d.f*var )</t>
  </si>
  <si>
    <t>/ sum(d.f.)</t>
  </si>
  <si>
    <t>"within"</t>
  </si>
  <si>
    <t>grand mean</t>
  </si>
  <si>
    <t>n*(mean-grand)^2</t>
  </si>
  <si>
    <t>sum( n* m-gm)</t>
  </si>
  <si>
    <t>"between"</t>
  </si>
  <si>
    <t>/(grps-1)</t>
  </si>
  <si>
    <t>sum sq</t>
  </si>
  <si>
    <t>mean sq</t>
  </si>
  <si>
    <t>MS_b/MS_w</t>
  </si>
  <si>
    <t>p-value</t>
  </si>
  <si>
    <t>one way (or one factor) ANOVA - using "data wizard" and by hand</t>
  </si>
  <si>
    <t>d.f. 1 top</t>
  </si>
  <si>
    <t>d.f. 2 bottom</t>
  </si>
  <si>
    <t>Question: are the means of the three data columns the same ?</t>
  </si>
  <si>
    <t>Idea: compare avg of (column std dev) with std dev of column means, I.e. "within" columns vs "between" columns</t>
  </si>
  <si>
    <t>Statistic: F is ratio of variances</t>
  </si>
  <si>
    <t>Result: p-value is &lt; 0.05, so YES : the columns are different !</t>
  </si>
  <si>
    <t>to do :</t>
  </si>
  <si>
    <t>plot mean of each column</t>
  </si>
  <si>
    <t>with confidence interval error bars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</si>
</sst>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M46"/>
  <sheetViews>
    <sheetView tabSelected="1" workbookViewId="0" topLeftCell="A1">
      <selection activeCell="M39" sqref="M39"/>
    </sheetView>
  </sheetViews>
  <sheetFormatPr defaultColWidth="11.00390625" defaultRowHeight="12.75"/>
  <cols>
    <col min="2" max="2" width="4.125" style="0" customWidth="1"/>
    <col min="3" max="3" width="16.25390625" style="0" customWidth="1"/>
    <col min="4" max="4" width="13.875" style="0" customWidth="1"/>
    <col min="5" max="5" width="13.00390625" style="0" customWidth="1"/>
    <col min="8" max="8" width="15.25390625" style="0" customWidth="1"/>
    <col min="13" max="13" width="36.25390625" style="0" customWidth="1"/>
    <col min="15" max="15" width="12.00390625" style="0" customWidth="1"/>
    <col min="16" max="16" width="16.75390625" style="0" customWidth="1"/>
    <col min="17" max="18" width="13.75390625" style="0" customWidth="1"/>
  </cols>
  <sheetData>
    <row r="2" ht="12.75">
      <c r="E2" t="s">
        <v>46</v>
      </c>
    </row>
    <row r="5" spans="4:6" ht="12.75">
      <c r="D5" t="s">
        <v>27</v>
      </c>
      <c r="E5" t="s">
        <v>28</v>
      </c>
      <c r="F5" t="s">
        <v>29</v>
      </c>
    </row>
    <row r="6" spans="8:12" ht="12.75">
      <c r="H6" t="s">
        <v>32</v>
      </c>
      <c r="I6">
        <f>SUM(D10:F10)</f>
        <v>21</v>
      </c>
      <c r="K6" t="s">
        <v>47</v>
      </c>
      <c r="L6">
        <f>I7-1</f>
        <v>2</v>
      </c>
    </row>
    <row r="7" spans="3:12" ht="12.75">
      <c r="C7" t="s">
        <v>22</v>
      </c>
      <c r="D7">
        <f>STDEV(D16:D21)</f>
        <v>1.8708286933869707</v>
      </c>
      <c r="E7">
        <f>STDEV(E16:E22)</f>
        <v>2.410295378065479</v>
      </c>
      <c r="F7">
        <f>STDEV(F16:F23)</f>
        <v>3.50255009141299</v>
      </c>
      <c r="H7" t="s">
        <v>25</v>
      </c>
      <c r="I7">
        <v>3</v>
      </c>
      <c r="K7" t="s">
        <v>48</v>
      </c>
      <c r="L7">
        <f>I6-I7</f>
        <v>18</v>
      </c>
    </row>
    <row r="8" spans="3:6" ht="12.75">
      <c r="C8" t="s">
        <v>30</v>
      </c>
      <c r="D8">
        <f>D7^2</f>
        <v>3.5</v>
      </c>
      <c r="E8">
        <f>E7^2</f>
        <v>5.80952380952381</v>
      </c>
      <c r="F8">
        <f>F7^2</f>
        <v>12.267857142857144</v>
      </c>
    </row>
    <row r="9" spans="3:12" ht="12.75">
      <c r="C9" t="s">
        <v>21</v>
      </c>
      <c r="D9">
        <f>AVERAGE(D16:D21)</f>
        <v>3.5</v>
      </c>
      <c r="E9">
        <f>AVERAGE(E16:E22)</f>
        <v>4.142857142857143</v>
      </c>
      <c r="F9">
        <f>AVERAGE(F16:F23)</f>
        <v>8.375</v>
      </c>
      <c r="L9" t="s">
        <v>33</v>
      </c>
    </row>
    <row r="10" spans="3:6" ht="12.75">
      <c r="C10" t="s">
        <v>24</v>
      </c>
      <c r="D10">
        <v>6</v>
      </c>
      <c r="E10">
        <v>7</v>
      </c>
      <c r="F10">
        <v>8</v>
      </c>
    </row>
    <row r="11" spans="3:12" ht="12.75">
      <c r="C11" t="s">
        <v>23</v>
      </c>
      <c r="D11">
        <f>D10-1</f>
        <v>5</v>
      </c>
      <c r="E11">
        <f>E10-1</f>
        <v>6</v>
      </c>
      <c r="F11">
        <f>F10-1</f>
        <v>7</v>
      </c>
      <c r="J11" t="s">
        <v>36</v>
      </c>
      <c r="L11">
        <v>1</v>
      </c>
    </row>
    <row r="12" spans="3:12" ht="12.75">
      <c r="C12" t="s">
        <v>31</v>
      </c>
      <c r="D12">
        <f>D11*D8</f>
        <v>17.5</v>
      </c>
      <c r="E12">
        <f>E11*E8</f>
        <v>34.85714285714286</v>
      </c>
      <c r="F12">
        <f>F11*F8</f>
        <v>85.87500000000001</v>
      </c>
      <c r="H12" t="s">
        <v>34</v>
      </c>
      <c r="I12">
        <f>SUM(D12:F12)</f>
        <v>138.2321428571429</v>
      </c>
      <c r="J12" t="s">
        <v>12</v>
      </c>
      <c r="L12">
        <v>2</v>
      </c>
    </row>
    <row r="13" spans="3:12" ht="12.75">
      <c r="C13" t="s">
        <v>38</v>
      </c>
      <c r="D13">
        <f>D10*(D9-$I$16)^2</f>
        <v>25.744897959183668</v>
      </c>
      <c r="E13">
        <f>E10*(E9-$I$16)^2</f>
        <v>14.285714285714274</v>
      </c>
      <c r="F13">
        <f>F10*(F9-$I$16)^2</f>
        <v>62.88010204081634</v>
      </c>
      <c r="H13" t="s">
        <v>35</v>
      </c>
      <c r="I13">
        <f>I12/(D11+E11+F11)</f>
        <v>7.679563492063494</v>
      </c>
      <c r="J13" t="s">
        <v>14</v>
      </c>
      <c r="L13">
        <v>3</v>
      </c>
    </row>
    <row r="14" ht="12.75">
      <c r="L14">
        <v>4</v>
      </c>
    </row>
    <row r="15" spans="10:12" ht="12.75">
      <c r="J15" t="s">
        <v>40</v>
      </c>
      <c r="L15">
        <v>5</v>
      </c>
    </row>
    <row r="16" spans="3:12" ht="12.75">
      <c r="C16" s="4" t="s">
        <v>26</v>
      </c>
      <c r="D16" s="5">
        <v>1</v>
      </c>
      <c r="E16" s="5">
        <v>2</v>
      </c>
      <c r="F16" s="6">
        <v>8</v>
      </c>
      <c r="H16" t="s">
        <v>37</v>
      </c>
      <c r="I16">
        <f>AVERAGE(L11:L31)</f>
        <v>5.571428571428571</v>
      </c>
      <c r="L16">
        <v>6</v>
      </c>
    </row>
    <row r="17" spans="3:12" ht="12.75">
      <c r="C17" s="7"/>
      <c r="D17" s="8">
        <v>2</v>
      </c>
      <c r="E17" s="8">
        <v>1</v>
      </c>
      <c r="F17" s="9">
        <v>9</v>
      </c>
      <c r="H17" t="s">
        <v>39</v>
      </c>
      <c r="I17">
        <f>D13+E13+F13</f>
        <v>102.91071428571428</v>
      </c>
      <c r="J17" t="s">
        <v>12</v>
      </c>
      <c r="K17" t="s">
        <v>42</v>
      </c>
      <c r="L17">
        <v>2</v>
      </c>
    </row>
    <row r="18" spans="3:12" ht="12.75">
      <c r="C18" s="7"/>
      <c r="D18" s="8">
        <v>3</v>
      </c>
      <c r="E18" s="8">
        <v>4</v>
      </c>
      <c r="F18" s="9">
        <v>10</v>
      </c>
      <c r="H18" t="s">
        <v>41</v>
      </c>
      <c r="I18">
        <f>I17/(I7-1)</f>
        <v>51.45535714285714</v>
      </c>
      <c r="J18" t="s">
        <v>14</v>
      </c>
      <c r="K18" t="s">
        <v>43</v>
      </c>
      <c r="L18">
        <v>1</v>
      </c>
    </row>
    <row r="19" spans="3:12" ht="12.75">
      <c r="C19" s="7"/>
      <c r="D19" s="8">
        <v>4</v>
      </c>
      <c r="E19" s="8">
        <v>3</v>
      </c>
      <c r="F19" s="9">
        <v>7</v>
      </c>
      <c r="L19">
        <v>4</v>
      </c>
    </row>
    <row r="20" spans="3:12" ht="12.75">
      <c r="C20" s="7"/>
      <c r="D20" s="8">
        <v>5</v>
      </c>
      <c r="E20" s="8">
        <v>6</v>
      </c>
      <c r="F20" s="9">
        <v>6</v>
      </c>
      <c r="L20">
        <v>3</v>
      </c>
    </row>
    <row r="21" spans="3:12" ht="12.75">
      <c r="C21" s="7"/>
      <c r="D21" s="8">
        <v>6</v>
      </c>
      <c r="E21" s="8">
        <v>8</v>
      </c>
      <c r="F21" s="9">
        <v>2</v>
      </c>
      <c r="H21" t="s">
        <v>15</v>
      </c>
      <c r="I21">
        <f>I18/I13</f>
        <v>6.7002971192352385</v>
      </c>
      <c r="J21" t="s">
        <v>44</v>
      </c>
      <c r="L21">
        <v>6</v>
      </c>
    </row>
    <row r="22" spans="3:12" ht="12.75">
      <c r="C22" s="7"/>
      <c r="D22" s="8"/>
      <c r="E22" s="8">
        <v>5</v>
      </c>
      <c r="F22" s="9">
        <v>13</v>
      </c>
      <c r="H22" t="s">
        <v>45</v>
      </c>
      <c r="I22">
        <f>FDIST(I21,L6,L7)</f>
        <v>0.006683619902469084</v>
      </c>
      <c r="L22">
        <v>8</v>
      </c>
    </row>
    <row r="23" spans="3:12" ht="12.75">
      <c r="C23" s="10"/>
      <c r="D23" s="11"/>
      <c r="E23" s="11"/>
      <c r="F23" s="12">
        <v>12</v>
      </c>
      <c r="L23">
        <v>5</v>
      </c>
    </row>
    <row r="24" ht="12.75">
      <c r="L24">
        <v>8</v>
      </c>
    </row>
    <row r="25" spans="4:12" ht="12.75">
      <c r="D25" s="13" t="s">
        <v>0</v>
      </c>
      <c r="E25" s="14"/>
      <c r="F25" s="14"/>
      <c r="G25" s="14"/>
      <c r="H25" s="14"/>
      <c r="I25" s="14"/>
      <c r="J25" s="15"/>
      <c r="L25">
        <v>9</v>
      </c>
    </row>
    <row r="26" spans="4:12" ht="12.75">
      <c r="D26" s="16"/>
      <c r="E26" s="17"/>
      <c r="F26" s="17"/>
      <c r="G26" s="17"/>
      <c r="H26" s="17"/>
      <c r="I26" s="17"/>
      <c r="J26" s="18"/>
      <c r="L26">
        <v>10</v>
      </c>
    </row>
    <row r="27" spans="4:12" ht="13.5" thickBot="1">
      <c r="D27" s="16" t="s">
        <v>1</v>
      </c>
      <c r="E27" s="17"/>
      <c r="F27" s="17"/>
      <c r="G27" s="17"/>
      <c r="H27" s="17"/>
      <c r="I27" s="17"/>
      <c r="J27" s="18"/>
      <c r="L27">
        <v>7</v>
      </c>
    </row>
    <row r="28" spans="4:12" ht="12.75">
      <c r="D28" s="19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17"/>
      <c r="J28" s="18"/>
      <c r="L28">
        <v>6</v>
      </c>
    </row>
    <row r="29" spans="4:12" ht="12.75">
      <c r="D29" s="20" t="s">
        <v>7</v>
      </c>
      <c r="E29" s="1">
        <v>6</v>
      </c>
      <c r="F29" s="1">
        <v>21</v>
      </c>
      <c r="G29" s="1">
        <v>3.5</v>
      </c>
      <c r="H29" s="1">
        <v>3.5</v>
      </c>
      <c r="I29" s="17"/>
      <c r="J29" s="18"/>
      <c r="L29">
        <v>2</v>
      </c>
    </row>
    <row r="30" spans="4:12" ht="12.75">
      <c r="D30" s="20" t="s">
        <v>8</v>
      </c>
      <c r="E30" s="1">
        <v>7</v>
      </c>
      <c r="F30" s="1">
        <v>29</v>
      </c>
      <c r="G30" s="1">
        <v>4.142857142857143</v>
      </c>
      <c r="H30" s="1">
        <v>5.809523809523809</v>
      </c>
      <c r="I30" s="17"/>
      <c r="J30" s="18"/>
      <c r="L30">
        <v>13</v>
      </c>
    </row>
    <row r="31" spans="4:12" ht="13.5" thickBot="1">
      <c r="D31" s="21" t="s">
        <v>9</v>
      </c>
      <c r="E31" s="2">
        <v>8</v>
      </c>
      <c r="F31" s="2">
        <v>67</v>
      </c>
      <c r="G31" s="2">
        <v>8.375</v>
      </c>
      <c r="H31" s="2">
        <v>12.267857142857142</v>
      </c>
      <c r="I31" s="17"/>
      <c r="J31" s="18"/>
      <c r="L31">
        <v>12</v>
      </c>
    </row>
    <row r="32" spans="4:10" ht="12.75">
      <c r="D32" s="16"/>
      <c r="E32" s="17"/>
      <c r="F32" s="17"/>
      <c r="G32" s="17"/>
      <c r="H32" s="17"/>
      <c r="I32" s="17"/>
      <c r="J32" s="18"/>
    </row>
    <row r="33" spans="4:10" ht="12.75">
      <c r="D33" s="16"/>
      <c r="E33" s="17"/>
      <c r="F33" s="17"/>
      <c r="G33" s="17"/>
      <c r="H33" s="17"/>
      <c r="I33" s="17"/>
      <c r="J33" s="18"/>
    </row>
    <row r="34" spans="4:10" ht="13.5" thickBot="1">
      <c r="D34" s="16" t="s">
        <v>10</v>
      </c>
      <c r="E34" s="17"/>
      <c r="F34" s="17"/>
      <c r="G34" s="17"/>
      <c r="H34" s="17"/>
      <c r="I34" s="17"/>
      <c r="J34" s="18"/>
    </row>
    <row r="35" spans="4:12" ht="12.75">
      <c r="D35" s="19" t="s">
        <v>11</v>
      </c>
      <c r="E35" s="3" t="s">
        <v>12</v>
      </c>
      <c r="F35" s="3" t="s">
        <v>13</v>
      </c>
      <c r="G35" s="3" t="s">
        <v>14</v>
      </c>
      <c r="H35" s="3" t="s">
        <v>15</v>
      </c>
      <c r="I35" s="3" t="s">
        <v>16</v>
      </c>
      <c r="J35" s="22" t="s">
        <v>17</v>
      </c>
      <c r="L35" s="28"/>
    </row>
    <row r="36" spans="4:10" ht="12.75">
      <c r="D36" s="20" t="s">
        <v>18</v>
      </c>
      <c r="E36" s="1">
        <v>102.91071428571422</v>
      </c>
      <c r="F36" s="1">
        <v>2</v>
      </c>
      <c r="G36" s="1">
        <v>51.45535714285711</v>
      </c>
      <c r="H36" s="1">
        <v>6.700297119235235</v>
      </c>
      <c r="I36" s="1">
        <v>0.00668361990246909</v>
      </c>
      <c r="J36" s="23">
        <v>3.5545571457137326</v>
      </c>
    </row>
    <row r="37" spans="4:13" ht="12.75">
      <c r="D37" s="20" t="s">
        <v>19</v>
      </c>
      <c r="E37" s="1">
        <v>138.2321428571429</v>
      </c>
      <c r="F37" s="1">
        <v>18</v>
      </c>
      <c r="G37" s="1">
        <v>7.679563492063494</v>
      </c>
      <c r="H37" s="1"/>
      <c r="I37" s="1"/>
      <c r="J37" s="23"/>
      <c r="M37" t="s">
        <v>53</v>
      </c>
    </row>
    <row r="38" spans="4:13" ht="12.75">
      <c r="D38" s="20"/>
      <c r="E38" s="1"/>
      <c r="F38" s="1"/>
      <c r="G38" s="1"/>
      <c r="H38" s="1"/>
      <c r="I38" s="1"/>
      <c r="J38" s="23"/>
      <c r="M38" t="s">
        <v>54</v>
      </c>
    </row>
    <row r="39" spans="4:13" ht="13.5" thickBot="1">
      <c r="D39" s="21" t="s">
        <v>20</v>
      </c>
      <c r="E39" s="2">
        <v>241.1428571428571</v>
      </c>
      <c r="F39" s="2">
        <v>20</v>
      </c>
      <c r="G39" s="2"/>
      <c r="H39" s="2"/>
      <c r="I39" s="2"/>
      <c r="J39" s="24"/>
      <c r="M39" t="s">
        <v>55</v>
      </c>
    </row>
    <row r="40" spans="4:10" ht="12.75">
      <c r="D40" s="25"/>
      <c r="E40" s="26"/>
      <c r="F40" s="26"/>
      <c r="G40" s="26"/>
      <c r="H40" s="26"/>
      <c r="I40" s="26"/>
      <c r="J40" s="27"/>
    </row>
    <row r="43" ht="12.75">
      <c r="C43" t="s">
        <v>49</v>
      </c>
    </row>
    <row r="44" ht="12.75">
      <c r="C44" t="s">
        <v>50</v>
      </c>
    </row>
    <row r="45" ht="12.75">
      <c r="C45" t="s">
        <v>51</v>
      </c>
    </row>
    <row r="46" ht="12.75">
      <c r="C46" t="s">
        <v>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Mahoney</dc:creator>
  <cp:keywords/>
  <dc:description/>
  <cp:lastModifiedBy>Jim Mahoney</cp:lastModifiedBy>
  <dcterms:created xsi:type="dcterms:W3CDTF">2005-03-31T00:42:27Z</dcterms:created>
  <cp:category/>
  <cp:version/>
  <cp:contentType/>
  <cp:contentStatus/>
</cp:coreProperties>
</file>